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7" i="1"/>
  <c r="H6" i="1"/>
  <c r="C26" i="1"/>
  <c r="C27" i="1"/>
  <c r="C28" i="1"/>
  <c r="C29" i="1"/>
  <c r="C30" i="1"/>
  <c r="C31" i="1"/>
  <c r="C32" i="1"/>
  <c r="C34" i="1"/>
  <c r="C35" i="1"/>
  <c r="C36" i="1"/>
  <c r="C37" i="1"/>
  <c r="C39" i="1"/>
  <c r="C40" i="1"/>
  <c r="C41" i="1"/>
  <c r="C42" i="1"/>
  <c r="C43" i="1"/>
  <c r="C44" i="1"/>
  <c r="C25" i="1"/>
  <c r="C6" i="1"/>
  <c r="C7" i="1"/>
  <c r="C8" i="1"/>
  <c r="C9" i="1"/>
  <c r="C10" i="1"/>
  <c r="C11" i="1"/>
  <c r="C14" i="1"/>
  <c r="C15" i="1"/>
  <c r="C16" i="1"/>
  <c r="C17" i="1"/>
  <c r="C18" i="1"/>
  <c r="C19" i="1"/>
  <c r="C20" i="1"/>
  <c r="C5" i="1"/>
  <c r="B21" i="1"/>
  <c r="G29" i="1" l="1"/>
  <c r="G28" i="1"/>
  <c r="G13" i="1"/>
  <c r="G12" i="1"/>
  <c r="G7" i="1"/>
  <c r="B44" i="1" l="1"/>
  <c r="B36" i="1"/>
  <c r="B32" i="1"/>
  <c r="B37" i="1" s="1"/>
  <c r="B45" i="1" s="1"/>
  <c r="B20" i="1"/>
  <c r="B11" i="1"/>
</calcChain>
</file>

<file path=xl/sharedStrings.xml><?xml version="1.0" encoding="utf-8"?>
<sst xmlns="http://schemas.openxmlformats.org/spreadsheetml/2006/main" count="106" uniqueCount="69">
  <si>
    <t>Empresa :</t>
  </si>
  <si>
    <t>Estado de  Situacion Financiera</t>
  </si>
  <si>
    <t>Activos</t>
  </si>
  <si>
    <t>Corrientes</t>
  </si>
  <si>
    <t>Efectivo y equivalente</t>
  </si>
  <si>
    <t>Cuentas a cobrar comerciales</t>
  </si>
  <si>
    <t>Efectos a cobrar comerciales</t>
  </si>
  <si>
    <t>Otras cuentas a cobrar</t>
  </si>
  <si>
    <t>Inventario</t>
  </si>
  <si>
    <t>inversiones</t>
  </si>
  <si>
    <t>Total corrientes</t>
  </si>
  <si>
    <t>No corrientes</t>
  </si>
  <si>
    <t>Propiedad Planta y Equipos</t>
  </si>
  <si>
    <t>Mobiliario</t>
  </si>
  <si>
    <t>Depreciacion acumulada mobiliario</t>
  </si>
  <si>
    <t>Vehiculos</t>
  </si>
  <si>
    <t>Depreciacion acumulada vehiculo</t>
  </si>
  <si>
    <t>Gastos instalacion Diferidos</t>
  </si>
  <si>
    <t>Amortizacion</t>
  </si>
  <si>
    <t>Total no corrientes</t>
  </si>
  <si>
    <t>Total activos</t>
  </si>
  <si>
    <t>Pasivo y Patrimonio</t>
  </si>
  <si>
    <t xml:space="preserve">Pasivo </t>
  </si>
  <si>
    <t>Cuentas a pagar comerciales</t>
  </si>
  <si>
    <t>Pagares Bancarios</t>
  </si>
  <si>
    <t>Prestaciones sociales</t>
  </si>
  <si>
    <t>Utilidades al personal</t>
  </si>
  <si>
    <t>Vacaciones al personal</t>
  </si>
  <si>
    <t>Impuesto diferido</t>
  </si>
  <si>
    <t>Impuesto S.L.R a pagar</t>
  </si>
  <si>
    <t>Anticipos de clientes</t>
  </si>
  <si>
    <t>Creditos diferidos</t>
  </si>
  <si>
    <t>Total pasivo</t>
  </si>
  <si>
    <t>Patrimonio</t>
  </si>
  <si>
    <t>Capital social</t>
  </si>
  <si>
    <t>Actualizacion capital por inflacion</t>
  </si>
  <si>
    <t>Superavit acumulado</t>
  </si>
  <si>
    <t>Reserva legal</t>
  </si>
  <si>
    <t>Reserva contingencias</t>
  </si>
  <si>
    <t>Total patrimonio</t>
  </si>
  <si>
    <t>Total pasivo y patrimonio</t>
  </si>
  <si>
    <t>Estados de Resultados</t>
  </si>
  <si>
    <t>Ingresos</t>
  </si>
  <si>
    <t>Ventas</t>
  </si>
  <si>
    <t>Menos: Devoluciones en ventas</t>
  </si>
  <si>
    <t>Ventas netas</t>
  </si>
  <si>
    <t>Costo de ventas</t>
  </si>
  <si>
    <t>Inventario inicial</t>
  </si>
  <si>
    <t>Mas: Compras</t>
  </si>
  <si>
    <t>Menos: Inventario final</t>
  </si>
  <si>
    <t>Total costo de ventas</t>
  </si>
  <si>
    <t>Ganancias brutas en ventas</t>
  </si>
  <si>
    <t>Gastos de Administracion y ventas</t>
  </si>
  <si>
    <t>Sueldos y salarios</t>
  </si>
  <si>
    <t>Comisiones al personal</t>
  </si>
  <si>
    <t>Alquileres</t>
  </si>
  <si>
    <t>Intereses bancarios</t>
  </si>
  <si>
    <t>Provision mercancias obsoletas</t>
  </si>
  <si>
    <t>Depreciacion vehiculos</t>
  </si>
  <si>
    <t>Depreciacion mobiliario</t>
  </si>
  <si>
    <t>Amortizacion gastos instalacion</t>
  </si>
  <si>
    <t>Gastos de ventas</t>
  </si>
  <si>
    <t xml:space="preserve">Gastos de Administracion </t>
  </si>
  <si>
    <t>Total gastos</t>
  </si>
  <si>
    <t>Utilidad en operaciones</t>
  </si>
  <si>
    <t xml:space="preserve"> </t>
  </si>
  <si>
    <t>LA FUENTE,C.A.</t>
  </si>
  <si>
    <t xml:space="preserve">Peso de </t>
  </si>
  <si>
    <t>Cada Partida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</si>
</sst>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7" workbookViewId="0">
      <selection activeCell="H33" sqref="H33"/>
    </sheetView>
  </sheetViews>
  <sheetFormatPr baseColWidth="10" defaultRowHeight="15" x14ac:dyDescent="0.25"/>
  <cols>
    <col min="1" max="1" width="32.7109375" bestFit="1" customWidth="1"/>
    <col min="3" max="3" width="12.42578125" customWidth="1"/>
    <col min="4" max="4" width="4.42578125" customWidth="1"/>
    <col min="5" max="5" width="4.7109375" customWidth="1"/>
    <col min="6" max="6" width="30.85546875" customWidth="1"/>
  </cols>
  <sheetData>
    <row r="1" spans="1:10" x14ac:dyDescent="0.25">
      <c r="A1" t="s">
        <v>0</v>
      </c>
      <c r="B1" t="s">
        <v>66</v>
      </c>
    </row>
    <row r="2" spans="1:10" x14ac:dyDescent="0.25">
      <c r="A2" t="s">
        <v>1</v>
      </c>
      <c r="F2" t="s">
        <v>41</v>
      </c>
    </row>
    <row r="3" spans="1:10" x14ac:dyDescent="0.25">
      <c r="A3" t="s">
        <v>2</v>
      </c>
      <c r="B3">
        <v>2019</v>
      </c>
      <c r="C3" t="s">
        <v>67</v>
      </c>
      <c r="G3">
        <v>2019</v>
      </c>
      <c r="I3" t="s">
        <v>65</v>
      </c>
    </row>
    <row r="4" spans="1:10" x14ac:dyDescent="0.25">
      <c r="A4" t="s">
        <v>3</v>
      </c>
      <c r="C4" t="s">
        <v>68</v>
      </c>
      <c r="F4" t="s">
        <v>42</v>
      </c>
    </row>
    <row r="5" spans="1:10" x14ac:dyDescent="0.25">
      <c r="A5" t="s">
        <v>4</v>
      </c>
      <c r="B5" s="1">
        <v>8500</v>
      </c>
      <c r="C5" s="1">
        <f>(+B5/$B$21)*100</f>
        <v>26.937947645306458</v>
      </c>
      <c r="D5" s="1"/>
      <c r="F5" t="s">
        <v>43</v>
      </c>
      <c r="G5" s="1">
        <v>95000</v>
      </c>
      <c r="I5" s="1" t="s">
        <v>65</v>
      </c>
      <c r="J5" s="1"/>
    </row>
    <row r="6" spans="1:10" x14ac:dyDescent="0.25">
      <c r="A6" t="s">
        <v>5</v>
      </c>
      <c r="B6" s="1">
        <v>1300</v>
      </c>
      <c r="C6" s="1">
        <f t="shared" ref="C6:C21" si="0">(+B6/$B$21)*100</f>
        <v>4.1199214045762824</v>
      </c>
      <c r="D6" s="1"/>
      <c r="F6" t="s">
        <v>44</v>
      </c>
      <c r="G6" s="1">
        <v>-1000</v>
      </c>
      <c r="H6" s="1">
        <f>(+G6/$G$5)*100</f>
        <v>-1.0526315789473684</v>
      </c>
      <c r="I6" s="1" t="s">
        <v>65</v>
      </c>
      <c r="J6" s="1"/>
    </row>
    <row r="7" spans="1:10" x14ac:dyDescent="0.25">
      <c r="A7" t="s">
        <v>6</v>
      </c>
      <c r="B7" s="1">
        <v>200</v>
      </c>
      <c r="C7" s="1">
        <f t="shared" si="0"/>
        <v>0.63383406224250494</v>
      </c>
      <c r="D7" s="1"/>
      <c r="F7" t="s">
        <v>45</v>
      </c>
      <c r="G7" s="1">
        <f>+G5+G6</f>
        <v>94000</v>
      </c>
      <c r="H7" s="1">
        <f>(+G7/$G$5)*100</f>
        <v>98.94736842105263</v>
      </c>
      <c r="I7" s="1" t="s">
        <v>65</v>
      </c>
      <c r="J7" s="1"/>
    </row>
    <row r="8" spans="1:10" x14ac:dyDescent="0.25">
      <c r="A8" t="s">
        <v>7</v>
      </c>
      <c r="B8" s="1">
        <v>350</v>
      </c>
      <c r="C8" s="1">
        <f t="shared" si="0"/>
        <v>1.1092096089243835</v>
      </c>
      <c r="D8" s="1"/>
      <c r="F8" t="s">
        <v>46</v>
      </c>
      <c r="G8" s="1"/>
      <c r="H8" s="1" t="s">
        <v>65</v>
      </c>
      <c r="I8" s="1"/>
      <c r="J8" s="1"/>
    </row>
    <row r="9" spans="1:10" x14ac:dyDescent="0.25">
      <c r="A9" t="s">
        <v>8</v>
      </c>
      <c r="B9" s="1">
        <v>6000</v>
      </c>
      <c r="C9" s="1">
        <f t="shared" si="0"/>
        <v>19.015021867275149</v>
      </c>
      <c r="D9" s="1"/>
      <c r="F9" t="s">
        <v>47</v>
      </c>
      <c r="G9" s="1">
        <v>5000</v>
      </c>
      <c r="H9" s="1">
        <f t="shared" ref="H8:H29" si="1">(+G9/$G$5)*100</f>
        <v>5.2631578947368416</v>
      </c>
      <c r="I9" s="1" t="s">
        <v>65</v>
      </c>
      <c r="J9" s="1"/>
    </row>
    <row r="10" spans="1:10" x14ac:dyDescent="0.25">
      <c r="A10" t="s">
        <v>9</v>
      </c>
      <c r="B10" s="1">
        <v>1500</v>
      </c>
      <c r="C10" s="1">
        <f t="shared" si="0"/>
        <v>4.7537554668187871</v>
      </c>
      <c r="D10" s="1"/>
      <c r="F10" t="s">
        <v>48</v>
      </c>
      <c r="G10" s="1">
        <v>47000</v>
      </c>
      <c r="H10" s="1">
        <f t="shared" si="1"/>
        <v>49.473684210526315</v>
      </c>
      <c r="I10" s="1" t="s">
        <v>65</v>
      </c>
      <c r="J10" s="1"/>
    </row>
    <row r="11" spans="1:10" x14ac:dyDescent="0.25">
      <c r="A11" t="s">
        <v>10</v>
      </c>
      <c r="B11" s="1">
        <f>SUM(B5:B10)</f>
        <v>17850</v>
      </c>
      <c r="C11" s="1">
        <f t="shared" si="0"/>
        <v>56.56969005514356</v>
      </c>
      <c r="D11" s="1"/>
      <c r="F11" t="s">
        <v>49</v>
      </c>
      <c r="G11" s="1">
        <v>-6000</v>
      </c>
      <c r="H11" s="1">
        <f t="shared" si="1"/>
        <v>-6.3157894736842106</v>
      </c>
      <c r="I11" s="1" t="s">
        <v>65</v>
      </c>
      <c r="J11" s="1"/>
    </row>
    <row r="12" spans="1:10" x14ac:dyDescent="0.25">
      <c r="A12" t="s">
        <v>11</v>
      </c>
      <c r="B12" s="1"/>
      <c r="C12" s="1" t="s">
        <v>65</v>
      </c>
      <c r="D12" s="1"/>
      <c r="F12" t="s">
        <v>50</v>
      </c>
      <c r="G12" s="1">
        <f>+G9+G10+G11</f>
        <v>46000</v>
      </c>
      <c r="H12" s="1">
        <f t="shared" si="1"/>
        <v>48.421052631578945</v>
      </c>
      <c r="I12" s="1" t="s">
        <v>65</v>
      </c>
      <c r="J12" s="1"/>
    </row>
    <row r="13" spans="1:10" x14ac:dyDescent="0.25">
      <c r="A13" t="s">
        <v>12</v>
      </c>
      <c r="B13" s="1"/>
      <c r="C13" s="1" t="s">
        <v>65</v>
      </c>
      <c r="D13" s="1"/>
      <c r="F13" t="s">
        <v>51</v>
      </c>
      <c r="G13" s="1">
        <f>+G7-G12</f>
        <v>48000</v>
      </c>
      <c r="H13" s="1">
        <f t="shared" si="1"/>
        <v>50.526315789473685</v>
      </c>
      <c r="I13" s="1" t="s">
        <v>65</v>
      </c>
      <c r="J13" s="1"/>
    </row>
    <row r="14" spans="1:10" x14ac:dyDescent="0.25">
      <c r="A14" t="s">
        <v>13</v>
      </c>
      <c r="B14" s="1">
        <v>2520</v>
      </c>
      <c r="C14" s="1">
        <f t="shared" si="0"/>
        <v>7.9863091842555622</v>
      </c>
      <c r="D14" s="1"/>
      <c r="F14" t="s">
        <v>52</v>
      </c>
      <c r="G14" s="1"/>
      <c r="H14" s="1" t="s">
        <v>65</v>
      </c>
      <c r="I14" s="1"/>
      <c r="J14" s="1"/>
    </row>
    <row r="15" spans="1:10" x14ac:dyDescent="0.25">
      <c r="A15" t="s">
        <v>14</v>
      </c>
      <c r="B15" s="1">
        <v>-856</v>
      </c>
      <c r="C15" s="1">
        <f t="shared" si="0"/>
        <v>-2.712809786397921</v>
      </c>
      <c r="D15" s="1"/>
      <c r="F15" t="s">
        <v>53</v>
      </c>
      <c r="G15" s="1">
        <v>24155</v>
      </c>
      <c r="H15" s="1">
        <f t="shared" si="1"/>
        <v>25.426315789473687</v>
      </c>
      <c r="I15" s="1" t="s">
        <v>65</v>
      </c>
      <c r="J15" s="1"/>
    </row>
    <row r="16" spans="1:10" x14ac:dyDescent="0.25">
      <c r="A16" t="s">
        <v>15</v>
      </c>
      <c r="B16" s="1">
        <v>20190</v>
      </c>
      <c r="C16" s="1">
        <f t="shared" si="0"/>
        <v>63.985548583380869</v>
      </c>
      <c r="D16" s="1"/>
      <c r="F16" t="s">
        <v>54</v>
      </c>
      <c r="G16" s="1">
        <v>5400</v>
      </c>
      <c r="H16" s="1">
        <f t="shared" si="1"/>
        <v>5.6842105263157894</v>
      </c>
      <c r="I16" s="1" t="s">
        <v>65</v>
      </c>
      <c r="J16" s="1"/>
    </row>
    <row r="17" spans="1:10" x14ac:dyDescent="0.25">
      <c r="A17" t="s">
        <v>16</v>
      </c>
      <c r="B17" s="1">
        <v>-9982</v>
      </c>
      <c r="C17" s="1">
        <f t="shared" si="0"/>
        <v>-31.634658046523423</v>
      </c>
      <c r="D17" s="1"/>
      <c r="F17" t="s">
        <v>25</v>
      </c>
      <c r="G17" s="1">
        <v>1500</v>
      </c>
      <c r="H17" s="1">
        <f t="shared" si="1"/>
        <v>1.5789473684210527</v>
      </c>
      <c r="I17" s="1" t="s">
        <v>65</v>
      </c>
      <c r="J17" s="1"/>
    </row>
    <row r="18" spans="1:10" x14ac:dyDescent="0.25">
      <c r="A18" t="s">
        <v>17</v>
      </c>
      <c r="B18" s="1">
        <v>2480</v>
      </c>
      <c r="C18" s="1">
        <f t="shared" si="0"/>
        <v>7.8595423718070618</v>
      </c>
      <c r="D18" s="1"/>
      <c r="F18" t="s">
        <v>26</v>
      </c>
      <c r="G18" s="1">
        <v>820</v>
      </c>
      <c r="H18" s="1">
        <f t="shared" si="1"/>
        <v>0.86315789473684212</v>
      </c>
      <c r="I18" s="1" t="s">
        <v>65</v>
      </c>
      <c r="J18" s="1"/>
    </row>
    <row r="19" spans="1:10" x14ac:dyDescent="0.25">
      <c r="A19" t="s">
        <v>18</v>
      </c>
      <c r="B19" s="1">
        <v>-648</v>
      </c>
      <c r="C19" s="1">
        <f t="shared" si="0"/>
        <v>-2.0536223616657159</v>
      </c>
      <c r="D19" s="1"/>
      <c r="F19" t="s">
        <v>27</v>
      </c>
      <c r="G19" s="1">
        <v>615</v>
      </c>
      <c r="H19" s="1">
        <f t="shared" si="1"/>
        <v>0.64736842105263159</v>
      </c>
      <c r="I19" s="1" t="s">
        <v>65</v>
      </c>
      <c r="J19" s="1"/>
    </row>
    <row r="20" spans="1:10" x14ac:dyDescent="0.25">
      <c r="A20" t="s">
        <v>19</v>
      </c>
      <c r="B20" s="1">
        <f>SUM(B14:B19)</f>
        <v>13704</v>
      </c>
      <c r="C20" s="1">
        <f t="shared" si="0"/>
        <v>43.43030994485644</v>
      </c>
      <c r="D20" s="1"/>
      <c r="F20" t="s">
        <v>55</v>
      </c>
      <c r="G20" s="1">
        <v>4800</v>
      </c>
      <c r="H20" s="1">
        <f t="shared" si="1"/>
        <v>5.0526315789473681</v>
      </c>
      <c r="I20" s="1" t="s">
        <v>65</v>
      </c>
      <c r="J20" s="1"/>
    </row>
    <row r="21" spans="1:10" x14ac:dyDescent="0.25">
      <c r="A21" t="s">
        <v>20</v>
      </c>
      <c r="B21" s="1">
        <f>+B11+B20</f>
        <v>31554</v>
      </c>
      <c r="C21" s="1" t="s">
        <v>65</v>
      </c>
      <c r="D21" s="1"/>
      <c r="F21" t="s">
        <v>56</v>
      </c>
      <c r="G21" s="1">
        <v>500</v>
      </c>
      <c r="H21" s="1">
        <f t="shared" si="1"/>
        <v>0.52631578947368418</v>
      </c>
      <c r="I21" s="1" t="s">
        <v>65</v>
      </c>
      <c r="J21" s="1"/>
    </row>
    <row r="22" spans="1:10" x14ac:dyDescent="0.25">
      <c r="A22" t="s">
        <v>21</v>
      </c>
      <c r="B22" s="1"/>
      <c r="C22" s="1"/>
      <c r="D22" s="1"/>
      <c r="F22" t="s">
        <v>57</v>
      </c>
      <c r="G22" s="1">
        <v>300</v>
      </c>
      <c r="H22" s="1">
        <f t="shared" si="1"/>
        <v>0.31578947368421051</v>
      </c>
      <c r="I22" s="1" t="s">
        <v>65</v>
      </c>
      <c r="J22" s="1"/>
    </row>
    <row r="23" spans="1:10" x14ac:dyDescent="0.25">
      <c r="A23" t="s">
        <v>22</v>
      </c>
      <c r="B23" s="1"/>
      <c r="C23" s="1"/>
      <c r="D23" s="1"/>
      <c r="F23" t="s">
        <v>58</v>
      </c>
      <c r="G23" s="1">
        <v>2200</v>
      </c>
      <c r="H23" s="1">
        <f t="shared" si="1"/>
        <v>2.3157894736842106</v>
      </c>
      <c r="I23" s="1" t="s">
        <v>65</v>
      </c>
      <c r="J23" s="1"/>
    </row>
    <row r="24" spans="1:10" x14ac:dyDescent="0.25">
      <c r="A24" t="s">
        <v>3</v>
      </c>
      <c r="B24" s="1"/>
      <c r="C24" s="1"/>
      <c r="D24" s="1"/>
      <c r="F24" t="s">
        <v>59</v>
      </c>
      <c r="G24" s="1">
        <v>100</v>
      </c>
      <c r="H24" s="1">
        <f t="shared" si="1"/>
        <v>0.10526315789473684</v>
      </c>
      <c r="I24" s="1" t="s">
        <v>65</v>
      </c>
      <c r="J24" s="1"/>
    </row>
    <row r="25" spans="1:10" x14ac:dyDescent="0.25">
      <c r="A25" t="s">
        <v>23</v>
      </c>
      <c r="B25" s="1">
        <v>5000</v>
      </c>
      <c r="C25" s="1">
        <f>(+B25/$B$45)*100</f>
        <v>15.845851556062623</v>
      </c>
      <c r="D25" s="1"/>
      <c r="F25" t="s">
        <v>60</v>
      </c>
      <c r="G25" s="1">
        <v>400</v>
      </c>
      <c r="H25" s="1">
        <f t="shared" si="1"/>
        <v>0.42105263157894735</v>
      </c>
      <c r="I25" s="1" t="s">
        <v>65</v>
      </c>
      <c r="J25" s="1"/>
    </row>
    <row r="26" spans="1:10" x14ac:dyDescent="0.25">
      <c r="A26" t="s">
        <v>24</v>
      </c>
      <c r="B26" s="1">
        <v>2150</v>
      </c>
      <c r="C26" s="1">
        <f t="shared" ref="C26:C44" si="2">(+B26/$B$45)*100</f>
        <v>6.813716169106927</v>
      </c>
      <c r="D26" s="1"/>
      <c r="F26" t="s">
        <v>61</v>
      </c>
      <c r="G26" s="1">
        <v>3700</v>
      </c>
      <c r="H26" s="1">
        <f t="shared" si="1"/>
        <v>3.8947368421052633</v>
      </c>
      <c r="I26" s="1" t="s">
        <v>65</v>
      </c>
      <c r="J26" s="1"/>
    </row>
    <row r="27" spans="1:10" x14ac:dyDescent="0.25">
      <c r="A27" t="s">
        <v>25</v>
      </c>
      <c r="B27" s="1">
        <v>1100</v>
      </c>
      <c r="C27" s="1">
        <f t="shared" si="2"/>
        <v>3.4860873423337768</v>
      </c>
      <c r="D27" s="1"/>
      <c r="F27" t="s">
        <v>62</v>
      </c>
      <c r="G27" s="1">
        <v>2165</v>
      </c>
      <c r="H27" s="1">
        <f t="shared" si="1"/>
        <v>2.2789473684210524</v>
      </c>
      <c r="I27" s="1" t="s">
        <v>65</v>
      </c>
    </row>
    <row r="28" spans="1:10" x14ac:dyDescent="0.25">
      <c r="A28" t="s">
        <v>26</v>
      </c>
      <c r="B28" s="1">
        <v>800</v>
      </c>
      <c r="C28" s="1">
        <f t="shared" si="2"/>
        <v>2.5353362489700197</v>
      </c>
      <c r="F28" t="s">
        <v>63</v>
      </c>
      <c r="G28" s="1">
        <f>SUM(G15:G27)</f>
        <v>46655</v>
      </c>
      <c r="H28" s="1">
        <f t="shared" si="1"/>
        <v>49.110526315789471</v>
      </c>
      <c r="I28" s="1" t="s">
        <v>65</v>
      </c>
    </row>
    <row r="29" spans="1:10" x14ac:dyDescent="0.25">
      <c r="A29" t="s">
        <v>27</v>
      </c>
      <c r="B29" s="1">
        <v>600</v>
      </c>
      <c r="C29" s="1">
        <f t="shared" si="2"/>
        <v>1.9015021867275148</v>
      </c>
      <c r="F29" t="s">
        <v>64</v>
      </c>
      <c r="G29" s="1">
        <f>+G13-G28</f>
        <v>1345</v>
      </c>
      <c r="H29" s="1">
        <f t="shared" si="1"/>
        <v>1.4157894736842105</v>
      </c>
      <c r="I29" s="1" t="s">
        <v>65</v>
      </c>
    </row>
    <row r="30" spans="1:10" x14ac:dyDescent="0.25">
      <c r="A30" t="s">
        <v>28</v>
      </c>
      <c r="B30" s="1">
        <v>300</v>
      </c>
      <c r="C30" s="1">
        <f t="shared" si="2"/>
        <v>0.9507510933637574</v>
      </c>
    </row>
    <row r="31" spans="1:10" x14ac:dyDescent="0.25">
      <c r="A31" t="s">
        <v>29</v>
      </c>
      <c r="B31" s="1">
        <v>200</v>
      </c>
      <c r="C31" s="1">
        <f t="shared" si="2"/>
        <v>0.63383406224250494</v>
      </c>
    </row>
    <row r="32" spans="1:10" x14ac:dyDescent="0.25">
      <c r="A32" t="s">
        <v>10</v>
      </c>
      <c r="B32" s="1">
        <f>SUM(B25:B31)</f>
        <v>10150</v>
      </c>
      <c r="C32" s="1">
        <f t="shared" si="2"/>
        <v>32.167078658807128</v>
      </c>
    </row>
    <row r="33" spans="1:4" x14ac:dyDescent="0.25">
      <c r="A33" t="s">
        <v>11</v>
      </c>
      <c r="C33" s="1" t="s">
        <v>65</v>
      </c>
    </row>
    <row r="34" spans="1:4" x14ac:dyDescent="0.25">
      <c r="A34" t="s">
        <v>30</v>
      </c>
      <c r="B34" s="1">
        <v>0</v>
      </c>
      <c r="C34" s="1">
        <f t="shared" si="2"/>
        <v>0</v>
      </c>
    </row>
    <row r="35" spans="1:4" x14ac:dyDescent="0.25">
      <c r="A35" t="s">
        <v>31</v>
      </c>
      <c r="B35" s="1">
        <v>2051</v>
      </c>
      <c r="C35" s="1">
        <f t="shared" si="2"/>
        <v>6.4999683082968884</v>
      </c>
    </row>
    <row r="36" spans="1:4" x14ac:dyDescent="0.25">
      <c r="A36" t="s">
        <v>19</v>
      </c>
      <c r="B36" s="1">
        <f>SUM(B34:B35)</f>
        <v>2051</v>
      </c>
      <c r="C36" s="1">
        <f t="shared" si="2"/>
        <v>6.4999683082968884</v>
      </c>
    </row>
    <row r="37" spans="1:4" x14ac:dyDescent="0.25">
      <c r="A37" t="s">
        <v>32</v>
      </c>
      <c r="B37" s="1">
        <f>+B32+B36</f>
        <v>12201</v>
      </c>
      <c r="C37" s="1">
        <f t="shared" si="2"/>
        <v>38.667046967104014</v>
      </c>
    </row>
    <row r="38" spans="1:4" x14ac:dyDescent="0.25">
      <c r="A38" t="s">
        <v>33</v>
      </c>
      <c r="C38" s="1" t="s">
        <v>65</v>
      </c>
    </row>
    <row r="39" spans="1:4" x14ac:dyDescent="0.25">
      <c r="A39" t="s">
        <v>34</v>
      </c>
      <c r="B39" s="1">
        <v>10000</v>
      </c>
      <c r="C39" s="1">
        <f t="shared" si="2"/>
        <v>31.691703112125246</v>
      </c>
      <c r="D39" s="1"/>
    </row>
    <row r="40" spans="1:4" x14ac:dyDescent="0.25">
      <c r="A40" t="s">
        <v>35</v>
      </c>
      <c r="B40" s="1">
        <v>6080</v>
      </c>
      <c r="C40" s="1">
        <f t="shared" si="2"/>
        <v>19.268555492172148</v>
      </c>
      <c r="D40" s="1"/>
    </row>
    <row r="41" spans="1:4" x14ac:dyDescent="0.25">
      <c r="A41" t="s">
        <v>36</v>
      </c>
      <c r="B41" s="1">
        <v>2265</v>
      </c>
      <c r="C41" s="1">
        <f t="shared" si="2"/>
        <v>7.1781707548963682</v>
      </c>
      <c r="D41" s="1"/>
    </row>
    <row r="42" spans="1:4" x14ac:dyDescent="0.25">
      <c r="A42" t="s">
        <v>37</v>
      </c>
      <c r="B42" s="1">
        <v>308</v>
      </c>
      <c r="C42" s="1">
        <f t="shared" si="2"/>
        <v>0.97610445585345762</v>
      </c>
      <c r="D42" s="1"/>
    </row>
    <row r="43" spans="1:4" x14ac:dyDescent="0.25">
      <c r="A43" t="s">
        <v>38</v>
      </c>
      <c r="B43" s="1">
        <v>700</v>
      </c>
      <c r="C43" s="1">
        <f t="shared" si="2"/>
        <v>2.2184192178487669</v>
      </c>
      <c r="D43" s="1"/>
    </row>
    <row r="44" spans="1:4" x14ac:dyDescent="0.25">
      <c r="A44" t="s">
        <v>39</v>
      </c>
      <c r="B44" s="1">
        <f>SUM(B39:B43)</f>
        <v>19353</v>
      </c>
      <c r="C44" s="1">
        <f t="shared" si="2"/>
        <v>61.332953032895986</v>
      </c>
      <c r="D44" s="1"/>
    </row>
    <row r="45" spans="1:4" x14ac:dyDescent="0.25">
      <c r="A45" t="s">
        <v>40</v>
      </c>
      <c r="B45" s="1">
        <f>+B37+B44</f>
        <v>31554</v>
      </c>
      <c r="C45" s="1"/>
      <c r="D4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Leonardo</cp:lastModifiedBy>
  <cp:lastPrinted>2022-06-02T20:32:11Z</cp:lastPrinted>
  <dcterms:created xsi:type="dcterms:W3CDTF">2022-06-02T20:15:02Z</dcterms:created>
  <dcterms:modified xsi:type="dcterms:W3CDTF">2026-08-03T21:06:29Z</dcterms:modified>
</cp:coreProperties>
</file>